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/>
  </bookViews>
  <sheets>
    <sheet name="Stavba" sheetId="1" r:id="rId1"/>
    <sheet name="VzorPolozky" sheetId="10" state="hidden" r:id="rId2"/>
    <sheet name="00 00. Naklady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00.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00. Naklady'!$A$1:$X$38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G41" i="1"/>
  <c r="F41" i="1"/>
  <c r="G40" i="1"/>
  <c r="F40" i="1"/>
  <c r="G39" i="1"/>
  <c r="F39" i="1"/>
  <c r="G37" i="12"/>
  <c r="BA34" i="12"/>
  <c r="BA31" i="12"/>
  <c r="BA28" i="12"/>
  <c r="BA25" i="12"/>
  <c r="BA22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9" i="12"/>
  <c r="I19" i="12"/>
  <c r="I18" i="12" s="1"/>
  <c r="K19" i="12"/>
  <c r="M19" i="12"/>
  <c r="O19" i="12"/>
  <c r="Q19" i="12"/>
  <c r="Q18" i="12" s="1"/>
  <c r="V19" i="12"/>
  <c r="G21" i="12"/>
  <c r="G18" i="12" s="1"/>
  <c r="I21" i="12"/>
  <c r="K21" i="12"/>
  <c r="K18" i="12" s="1"/>
  <c r="O21" i="12"/>
  <c r="O18" i="12" s="1"/>
  <c r="Q21" i="12"/>
  <c r="V21" i="12"/>
  <c r="V18" i="12" s="1"/>
  <c r="G24" i="12"/>
  <c r="I24" i="12"/>
  <c r="K24" i="12"/>
  <c r="M24" i="12"/>
  <c r="O24" i="12"/>
  <c r="Q24" i="12"/>
  <c r="V24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AE37" i="12"/>
  <c r="AF37" i="12"/>
  <c r="I20" i="1"/>
  <c r="I19" i="1"/>
  <c r="I18" i="1"/>
  <c r="I17" i="1"/>
  <c r="I16" i="1"/>
  <c r="I54" i="1"/>
  <c r="J53" i="1"/>
  <c r="J52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4" i="1" l="1"/>
  <c r="A23" i="1"/>
  <c r="A24" i="1" s="1"/>
  <c r="G24" i="1" s="1"/>
  <c r="A27" i="1" s="1"/>
  <c r="A29" i="1" s="1"/>
  <c r="G29" i="1" s="1"/>
  <c r="G27" i="1" s="1"/>
  <c r="G28" i="1"/>
  <c r="M18" i="12"/>
  <c r="M21" i="12"/>
  <c r="M12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41" i="1" l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<sst xmlns="http://schemas.openxmlformats.org/spreadsheetml/2006/main" count="231" uniqueCount="136">
  <si>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</si>
  <si>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</si>
  <si>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</si>
  <si>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</si>
  <si>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</si>
  <si>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</si>
  <si>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</si>
  <si>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</si>
  <si>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</si>
  <si>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</si>
  <si>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</si>
  <si>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</si>
  <si>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</si>
  <si>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</si>
  <si>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</si>
  <si>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</si>
  <si>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</si>
  <si>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</si>
  <si>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</si>
  <si>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</si>
  <si>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</si>
  <si>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</si>
  <si>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</si>
  <si>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</si>
  <si>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</si>
  <si>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</si>
  <si>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</si>
  <si>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</si>
  <si>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</si>
  <si>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</si>
  <si>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</si>
  <si>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</si>
  <si>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</si>
  <si>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</si>
  <si>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</si>
  <si>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</si>
  <si>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</si>
  <si>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</si>
  <si>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</si>
  <si>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</si>
  <si>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</si>
  <si>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00.</t>
  </si>
  <si>
    <t>VEDLEJŠÍ A OSTATNÍ NÁKLADY</t>
  </si>
  <si>
    <t>00</t>
  </si>
  <si>
    <t>Objekt:</t>
  </si>
  <si>
    <t>Rozpočet:</t>
  </si>
  <si>
    <t>MEDICO/N013</t>
  </si>
  <si>
    <t>NEMOCNICE BŘECLAV - STRAVOVACÍ PROVOZ</t>
  </si>
  <si>
    <t>Jihomoravský kraj</t>
  </si>
  <si>
    <t>Žerotínovo náměstí 449/3</t>
  </si>
  <si>
    <t>Brno-Veveří</t>
  </si>
  <si>
    <t>60200</t>
  </si>
  <si>
    <t>70888337</t>
  </si>
  <si>
    <t>CZ70888337</t>
  </si>
  <si>
    <t>Stavba</t>
  </si>
  <si>
    <t>Ostatní a vedlejší náklady</t>
  </si>
  <si>
    <t>Celkem za stavbu</t>
  </si>
  <si>
    <t>CZK</t>
  </si>
  <si>
    <t>#POPS</t>
  </si>
  <si>
    <t>Popis stavby: MEDICO/N013 - NEMOCNICE BŘECLAV - STRAVOVACÍ PROVOZ</t>
  </si>
  <si>
    <t>#POPO</t>
  </si>
  <si>
    <t>Popis objektu: 00 - VEDLEJŠÍ A OSTATNÍ NÁKLADY</t>
  </si>
  <si>
    <t>#POPR</t>
  </si>
  <si>
    <t>Popis rozpočtu: 00. - VEDLEJŠÍ A OSTATNÍ NÁKLADY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</si>
  <si>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</si>
  <si>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</si>
  <si>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</si>
  <si>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</si>
  <si>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</si>
  <si>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</si>
  <si>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</si>
  <si>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</si>
  <si>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</si>
  <si>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</si>
  <si>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</si>
  <si>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</si>
  <si>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</si>
  <si>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</si>
  <si>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</si>
  <si>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</si>
  <si>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</si>
  <si>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</si>
  <si>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</si>
  <si>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</si>
  <si>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</si>
  <si>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</si>
  <si>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</si>
  <si>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</si>
  <si>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</si>
  <si>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</si>
  <si>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</si>
  <si>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</si>
  <si>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</si>
  <si>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</si>
  <si>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</si>
  <si>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</si>
  <si>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</si>
  <si>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</si>
  <si>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</si>
  <si>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</si>
  <si>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22/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</si>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</sst>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22</v>
      </c>
      <c r="C2" s="111"/>
      <c r="D2" s="112" t="s">
        <v>46</v>
      </c>
      <c r="E2" s="113" t="s">
        <v>47</v>
      </c>
      <c r="F2" s="114"/>
      <c r="G2" s="114"/>
      <c r="H2" s="114"/>
      <c r="I2" s="114"/>
      <c r="J2" s="115"/>
      <c r="O2" s="1"/>
    </row>
    <row r="3" spans="1:15" ht="27" customHeight="1" x14ac:dyDescent="0.2">
      <c r="A3" s="2"/>
      <c r="B3" s="116" t="s">
        <v>44</v>
      </c>
      <c r="C3" s="111"/>
      <c r="D3" s="117" t="s">
        <v>43</v>
      </c>
      <c r="E3" s="118" t="s">
        <v>42</v>
      </c>
      <c r="F3" s="119"/>
      <c r="G3" s="119"/>
      <c r="H3" s="119"/>
      <c r="I3" s="119"/>
      <c r="J3" s="120"/>
    </row>
    <row r="4" spans="1:15" ht="23.25" customHeight="1" x14ac:dyDescent="0.2">
      <c r="A4" s="107">
        <v>15413</v>
      </c>
      <c r="B4" s="121" t="s">
        <v>45</v>
      </c>
      <c r="C4" s="122"/>
      <c r="D4" s="123" t="s">
        <v>41</v>
      </c>
      <c r="E4" s="124" t="s">
        <v>42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40</v>
      </c>
      <c r="D5" s="127" t="s">
        <v>48</v>
      </c>
      <c r="E5" s="90"/>
      <c r="F5" s="90"/>
      <c r="G5" s="90"/>
      <c r="H5" s="18" t="s">
        <v>38</v>
      </c>
      <c r="I5" s="129" t="s">
        <v>52</v>
      </c>
      <c r="J5" s="8"/>
    </row>
    <row r="6" spans="1:15" ht="15.75" customHeight="1" x14ac:dyDescent="0.2">
      <c r="A6" s="2"/>
      <c r="B6" s="28"/>
      <c r="C6" s="55"/>
      <c r="D6" s="109" t="s">
        <v>49</v>
      </c>
      <c r="E6" s="91"/>
      <c r="F6" s="91"/>
      <c r="G6" s="91"/>
      <c r="H6" s="18" t="s">
        <v>34</v>
      </c>
      <c r="I6" s="129" t="s">
        <v>53</v>
      </c>
      <c r="J6" s="8"/>
    </row>
    <row r="7" spans="1:15" ht="15.75" customHeight="1" x14ac:dyDescent="0.2">
      <c r="A7" s="2"/>
      <c r="B7" s="29"/>
      <c r="C7" s="56"/>
      <c r="D7" s="108" t="s">
        <v>51</v>
      </c>
      <c r="E7" s="128" t="s">
        <v>50</v>
      </c>
      <c r="F7" s="92"/>
      <c r="G7" s="9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38</v>
      </c>
      <c r="I11" s="135"/>
      <c r="J11" s="8"/>
    </row>
    <row r="12" spans="1:15" ht="15.75" customHeight="1" x14ac:dyDescent="0.2">
      <c r="A12" s="2"/>
      <c r="B12" s="28"/>
      <c r="C12" s="55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6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SUMIF(F52:F53,A16,I52:I53)+SUMIF(F52:F53,"PSU",I52:I53)</f>
        <v>0</v>
      </c>
      <c r="J16" s="84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SUMIF(F52:F53,A17,I52:I53)</f>
        <v>0</v>
      </c>
      <c r="J17" s="84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SUMIF(F52:F53,A18,I52:I53)</f>
        <v>0</v>
      </c>
      <c r="J18" s="84"/>
    </row>
    <row r="19" spans="1:10" ht="23.25" customHeight="1" x14ac:dyDescent="0.2">
      <c r="A19" s="197" t="s">
        <v>66</v>
      </c>
      <c r="B19" s="38" t="s">
        <v>27</v>
      </c>
      <c r="C19" s="62"/>
      <c r="D19" s="63"/>
      <c r="E19" s="82"/>
      <c r="F19" s="83"/>
      <c r="G19" s="82"/>
      <c r="H19" s="83"/>
      <c r="I19" s="82">
        <f>SUMIF(F52:F53,A19,I52:I53)</f>
        <v>0</v>
      </c>
      <c r="J19" s="84"/>
    </row>
    <row r="20" spans="1:10" ht="23.25" customHeight="1" x14ac:dyDescent="0.2">
      <c r="A20" s="197" t="s">
        <v>67</v>
      </c>
      <c r="B20" s="38" t="s">
        <v>28</v>
      </c>
      <c r="C20" s="62"/>
      <c r="D20" s="63"/>
      <c r="E20" s="82"/>
      <c r="F20" s="83"/>
      <c r="G20" s="82"/>
      <c r="H20" s="83"/>
      <c r="I20" s="82">
        <f>SUMIF(F52:F53,A20,I52:I53)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8"/>
      <c r="F21" s="89"/>
      <c r="G21" s="88"/>
      <c r="H21" s="89"/>
      <c r="I21" s="88">
        <f>SUM(I16:J20)</f>
        <v>0</v>
      </c>
      <c r="J21" s="9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6">
        <f>ZakladDPHSniVypocet</f>
        <v>0</v>
      </c>
      <c r="H23" s="97"/>
      <c r="I23" s="9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4">
        <f>IF(A24&gt;50, ROUNDUP(A23, 0), ROUNDDOWN(A23, 0))</f>
        <v>0</v>
      </c>
      <c r="H24" s="95"/>
      <c r="I24" s="9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6">
        <f>ZakladDPHZaklVypocet</f>
        <v>0</v>
      </c>
      <c r="H25" s="97"/>
      <c r="I25" s="9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IF(A29&gt;50, ROUNDUP(A27, 0), ROUNDDOWN(A27, 0))</f>
        <v>0</v>
      </c>
      <c r="H29" s="175"/>
      <c r="I29" s="175"/>
      <c r="J29" s="176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99"/>
      <c r="E34" s="100"/>
      <c r="G34" s="101"/>
      <c r="H34" s="102"/>
      <c r="I34" s="102"/>
      <c r="J34" s="25"/>
    </row>
    <row r="35" spans="1:10" ht="12.75" customHeight="1" x14ac:dyDescent="0.2">
      <c r="A35" s="2"/>
      <c r="B35" s="2"/>
      <c r="D35" s="93" t="s">
        <v>2</v>
      </c>
      <c r="E35" s="9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54</v>
      </c>
      <c r="C39" s="149"/>
      <c r="D39" s="149"/>
      <c r="E39" s="149"/>
      <c r="F39" s="150">
        <f>'00 00. Naklady'!AE37</f>
        <v>0</v>
      </c>
      <c r="G39" s="151">
        <f>'00 00. Naklady'!AF37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8">
        <v>2</v>
      </c>
      <c r="B40" s="154"/>
      <c r="C40" s="155" t="s">
        <v>55</v>
      </c>
      <c r="D40" s="155"/>
      <c r="E40" s="155"/>
      <c r="F40" s="156">
        <f>'00 00. Naklady'!AE37</f>
        <v>0</v>
      </c>
      <c r="G40" s="157">
        <f>'00 00. Naklady'!AF37</f>
        <v>0</v>
      </c>
      <c r="H40" s="157">
        <f>(F40*SazbaDPH1/100)+(G40*SazbaDPH2/100)</f>
        <v>0</v>
      </c>
      <c r="I40" s="157">
        <f>F40+G40+H40</f>
        <v>0</v>
      </c>
      <c r="J40" s="158" t="str">
        <f>IF(CenaCelkemVypocet=0,"",I40/CenaCelkemVypocet*100)</f>
        <v/>
      </c>
    </row>
    <row r="41" spans="1:10" ht="25.5" hidden="1" customHeight="1" x14ac:dyDescent="0.2">
      <c r="A41" s="138">
        <v>3</v>
      </c>
      <c r="B41" s="159" t="s">
        <v>41</v>
      </c>
      <c r="C41" s="149" t="s">
        <v>42</v>
      </c>
      <c r="D41" s="149"/>
      <c r="E41" s="149"/>
      <c r="F41" s="160">
        <f>'00 00. Naklady'!AE37</f>
        <v>0</v>
      </c>
      <c r="G41" s="152">
        <f>'00 00. Naklady'!AF37</f>
        <v>0</v>
      </c>
      <c r="H41" s="152">
        <f>(F41*SazbaDPH1/100)+(G41*SazbaDPH2/100)</f>
        <v>0</v>
      </c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8"/>
      <c r="B42" s="161" t="s">
        <v>56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4" spans="1:10" x14ac:dyDescent="0.2">
      <c r="A44" t="s">
        <v>58</v>
      </c>
      <c r="B44" t="s">
        <v>59</v>
      </c>
    </row>
    <row r="45" spans="1:10" x14ac:dyDescent="0.2">
      <c r="A45" t="s">
        <v>60</v>
      </c>
      <c r="B45" t="s">
        <v>61</v>
      </c>
    </row>
    <row r="46" spans="1:10" x14ac:dyDescent="0.2">
      <c r="A46" t="s">
        <v>62</v>
      </c>
      <c r="B46" t="s">
        <v>63</v>
      </c>
    </row>
    <row r="49" spans="1:10" ht="15.75" x14ac:dyDescent="0.25">
      <c r="B49" s="177" t="s">
        <v>64</v>
      </c>
    </row>
    <row r="51" spans="1:10" ht="25.5" customHeight="1" x14ac:dyDescent="0.2">
      <c r="A51" s="179"/>
      <c r="B51" s="182" t="s">
        <v>17</v>
      </c>
      <c r="C51" s="182" t="s">
        <v>5</v>
      </c>
      <c r="D51" s="183"/>
      <c r="E51" s="183"/>
      <c r="F51" s="184" t="s">
        <v>65</v>
      </c>
      <c r="G51" s="184"/>
      <c r="H51" s="184"/>
      <c r="I51" s="184" t="s">
        <v>29</v>
      </c>
      <c r="J51" s="184" t="s">
        <v>0</v>
      </c>
    </row>
    <row r="52" spans="1:10" ht="36.75" customHeight="1" x14ac:dyDescent="0.2">
      <c r="A52" s="180"/>
      <c r="B52" s="185" t="s">
        <v>66</v>
      </c>
      <c r="C52" s="186" t="s">
        <v>27</v>
      </c>
      <c r="D52" s="187"/>
      <c r="E52" s="187"/>
      <c r="F52" s="193" t="s">
        <v>66</v>
      </c>
      <c r="G52" s="194"/>
      <c r="H52" s="194"/>
      <c r="I52" s="194">
        <f>'00 00. Naklady'!G8</f>
        <v>0</v>
      </c>
      <c r="J52" s="191" t="str">
        <f>IF(I54=0,"",I52/I54*100)</f>
        <v/>
      </c>
    </row>
    <row r="53" spans="1:10" ht="36.75" customHeight="1" x14ac:dyDescent="0.2">
      <c r="A53" s="180"/>
      <c r="B53" s="185" t="s">
        <v>67</v>
      </c>
      <c r="C53" s="186" t="s">
        <v>28</v>
      </c>
      <c r="D53" s="187"/>
      <c r="E53" s="187"/>
      <c r="F53" s="193" t="s">
        <v>67</v>
      </c>
      <c r="G53" s="194"/>
      <c r="H53" s="194"/>
      <c r="I53" s="194">
        <f>'00 00. Naklady'!G18</f>
        <v>0</v>
      </c>
      <c r="J53" s="191" t="str">
        <f>IF(I54=0,"",I53/I54*100)</f>
        <v/>
      </c>
    </row>
    <row r="54" spans="1:10" ht="25.5" customHeight="1" x14ac:dyDescent="0.2">
      <c r="A54" s="181"/>
      <c r="B54" s="188" t="s">
        <v>1</v>
      </c>
      <c r="C54" s="189"/>
      <c r="D54" s="190"/>
      <c r="E54" s="190"/>
      <c r="F54" s="195"/>
      <c r="G54" s="196"/>
      <c r="H54" s="196"/>
      <c r="I54" s="196">
        <f>SUM(I52:I53)</f>
        <v>0</v>
      </c>
      <c r="J54" s="192">
        <f>SUM(J52:J53)</f>
        <v>0</v>
      </c>
    </row>
    <row r="55" spans="1:10" x14ac:dyDescent="0.2">
      <c r="F55" s="136"/>
      <c r="G55" s="136"/>
      <c r="H55" s="136"/>
      <c r="I55" s="136"/>
      <c r="J55" s="137"/>
    </row>
    <row r="56" spans="1:10" x14ac:dyDescent="0.2">
      <c r="F56" s="136"/>
      <c r="G56" s="136"/>
      <c r="H56" s="136"/>
      <c r="I56" s="136"/>
      <c r="J56" s="137"/>
    </row>
    <row r="57" spans="1:10" x14ac:dyDescent="0.2">
      <c r="F57" s="136"/>
      <c r="G57" s="136"/>
      <c r="H57" s="136"/>
      <c r="I57" s="136"/>
      <c r="J57" s="137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3" t="s">
        <v>6</v>
      </c>
      <c r="B1" s="103"/>
      <c r="C1" s="104"/>
      <c r="D1" s="103"/>
      <c r="E1" s="103"/>
      <c r="F1" s="103"/>
      <c r="G1" s="103"/>
    </row>
    <row r="2" spans="1:7" ht="24.95" customHeight="1" x14ac:dyDescent="0.2">
      <c r="A2" s="50" t="s">
        <v>7</v>
      </c>
      <c r="B2" s="49"/>
      <c r="C2" s="105"/>
      <c r="D2" s="105"/>
      <c r="E2" s="105"/>
      <c r="F2" s="105"/>
      <c r="G2" s="106"/>
    </row>
    <row r="3" spans="1:7" ht="24.95" customHeight="1" x14ac:dyDescent="0.2">
      <c r="A3" s="50" t="s">
        <v>8</v>
      </c>
      <c r="B3" s="49"/>
      <c r="C3" s="105"/>
      <c r="D3" s="105"/>
      <c r="E3" s="105"/>
      <c r="F3" s="105"/>
      <c r="G3" s="106"/>
    </row>
    <row r="4" spans="1:7" ht="24.95" customHeight="1" x14ac:dyDescent="0.2">
      <c r="A4" s="50" t="s">
        <v>9</v>
      </c>
      <c r="B4" s="49"/>
      <c r="C4" s="105"/>
      <c r="D4" s="105"/>
      <c r="E4" s="105"/>
      <c r="F4" s="105"/>
      <c r="G4" s="106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68</v>
      </c>
      <c r="B1" s="198"/>
      <c r="C1" s="198"/>
      <c r="D1" s="198"/>
      <c r="E1" s="198"/>
      <c r="F1" s="198"/>
      <c r="G1" s="198"/>
      <c r="AG1" t="s">
        <v>69</v>
      </c>
    </row>
    <row r="2" spans="1:60" ht="24.95" customHeight="1" x14ac:dyDescent="0.2">
      <c r="A2" s="199" t="s">
        <v>7</v>
      </c>
      <c r="B2" s="49" t="s">
        <v>46</v>
      </c>
      <c r="C2" s="202" t="s">
        <v>47</v>
      </c>
      <c r="D2" s="200"/>
      <c r="E2" s="200"/>
      <c r="F2" s="200"/>
      <c r="G2" s="201"/>
      <c r="AG2" t="s">
        <v>70</v>
      </c>
    </row>
    <row r="3" spans="1:60" ht="24.95" customHeight="1" x14ac:dyDescent="0.2">
      <c r="A3" s="199" t="s">
        <v>8</v>
      </c>
      <c r="B3" s="49" t="s">
        <v>43</v>
      </c>
      <c r="C3" s="202" t="s">
        <v>42</v>
      </c>
      <c r="D3" s="200"/>
      <c r="E3" s="200"/>
      <c r="F3" s="200"/>
      <c r="G3" s="201"/>
      <c r="AC3" s="178" t="s">
        <v>71</v>
      </c>
      <c r="AG3" t="s">
        <v>72</v>
      </c>
    </row>
    <row r="4" spans="1:60" ht="24.95" customHeight="1" x14ac:dyDescent="0.2">
      <c r="A4" s="203" t="s">
        <v>9</v>
      </c>
      <c r="B4" s="204" t="s">
        <v>41</v>
      </c>
      <c r="C4" s="205" t="s">
        <v>42</v>
      </c>
      <c r="D4" s="206"/>
      <c r="E4" s="206"/>
      <c r="F4" s="206"/>
      <c r="G4" s="207"/>
      <c r="AG4" t="s">
        <v>73</v>
      </c>
    </row>
    <row r="5" spans="1:60" x14ac:dyDescent="0.2">
      <c r="D5" s="10"/>
    </row>
    <row r="6" spans="1:60" ht="38.25" x14ac:dyDescent="0.2">
      <c r="A6" s="209" t="s">
        <v>74</v>
      </c>
      <c r="B6" s="211" t="s">
        <v>75</v>
      </c>
      <c r="C6" s="211" t="s">
        <v>76</v>
      </c>
      <c r="D6" s="210" t="s">
        <v>77</v>
      </c>
      <c r="E6" s="209" t="s">
        <v>78</v>
      </c>
      <c r="F6" s="208" t="s">
        <v>79</v>
      </c>
      <c r="G6" s="209" t="s">
        <v>29</v>
      </c>
      <c r="H6" s="212" t="s">
        <v>30</v>
      </c>
      <c r="I6" s="212" t="s">
        <v>80</v>
      </c>
      <c r="J6" s="212" t="s">
        <v>31</v>
      </c>
      <c r="K6" s="212" t="s">
        <v>81</v>
      </c>
      <c r="L6" s="212" t="s">
        <v>82</v>
      </c>
      <c r="M6" s="212" t="s">
        <v>83</v>
      </c>
      <c r="N6" s="212" t="s">
        <v>84</v>
      </c>
      <c r="O6" s="212" t="s">
        <v>85</v>
      </c>
      <c r="P6" s="212" t="s">
        <v>86</v>
      </c>
      <c r="Q6" s="212" t="s">
        <v>87</v>
      </c>
      <c r="R6" s="212" t="s">
        <v>88</v>
      </c>
      <c r="S6" s="212" t="s">
        <v>89</v>
      </c>
      <c r="T6" s="212" t="s">
        <v>90</v>
      </c>
      <c r="U6" s="212" t="s">
        <v>91</v>
      </c>
      <c r="V6" s="212" t="s">
        <v>92</v>
      </c>
      <c r="W6" s="212" t="s">
        <v>93</v>
      </c>
      <c r="X6" s="212" t="s">
        <v>94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">
      <c r="A8" s="225" t="s">
        <v>95</v>
      </c>
      <c r="B8" s="226" t="s">
        <v>66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8"/>
      <c r="O8" s="228">
        <f>SUM(O9:O17)</f>
        <v>0</v>
      </c>
      <c r="P8" s="228"/>
      <c r="Q8" s="228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AG8" t="s">
        <v>96</v>
      </c>
    </row>
    <row r="9" spans="1:60" outlineLevel="1" x14ac:dyDescent="0.2">
      <c r="A9" s="231">
        <v>1</v>
      </c>
      <c r="B9" s="232" t="s">
        <v>97</v>
      </c>
      <c r="C9" s="244" t="s">
        <v>98</v>
      </c>
      <c r="D9" s="233" t="s">
        <v>99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100</v>
      </c>
      <c r="T9" s="237" t="s">
        <v>101</v>
      </c>
      <c r="U9" s="223">
        <v>0</v>
      </c>
      <c r="V9" s="223">
        <f>ROUND(E9*U9,2)</f>
        <v>0</v>
      </c>
      <c r="W9" s="223"/>
      <c r="X9" s="223" t="s">
        <v>102</v>
      </c>
      <c r="Y9" s="213"/>
      <c r="Z9" s="213"/>
      <c r="AA9" s="213"/>
      <c r="AB9" s="213"/>
      <c r="AC9" s="213"/>
      <c r="AD9" s="213"/>
      <c r="AE9" s="213"/>
      <c r="AF9" s="213"/>
      <c r="AG9" s="213" t="s">
        <v>103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33.75" outlineLevel="1" x14ac:dyDescent="0.2">
      <c r="A10" s="220"/>
      <c r="B10" s="221"/>
      <c r="C10" s="245" t="s">
        <v>104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105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46"/>
      <c r="D11" s="240"/>
      <c r="E11" s="240"/>
      <c r="F11" s="240"/>
      <c r="G11" s="240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13"/>
      <c r="Z11" s="213"/>
      <c r="AA11" s="213"/>
      <c r="AB11" s="213"/>
      <c r="AC11" s="213"/>
      <c r="AD11" s="213"/>
      <c r="AE11" s="213"/>
      <c r="AF11" s="213"/>
      <c r="AG11" s="213" t="s">
        <v>106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1">
        <v>2</v>
      </c>
      <c r="B12" s="232" t="s">
        <v>107</v>
      </c>
      <c r="C12" s="244" t="s">
        <v>108</v>
      </c>
      <c r="D12" s="233" t="s">
        <v>99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100</v>
      </c>
      <c r="T12" s="237" t="s">
        <v>101</v>
      </c>
      <c r="U12" s="223">
        <v>0</v>
      </c>
      <c r="V12" s="223">
        <f>ROUND(E12*U12,2)</f>
        <v>0</v>
      </c>
      <c r="W12" s="223"/>
      <c r="X12" s="223" t="s">
        <v>102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103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33.75" outlineLevel="1" x14ac:dyDescent="0.2">
      <c r="A13" s="220"/>
      <c r="B13" s="221"/>
      <c r="C13" s="245" t="s">
        <v>109</v>
      </c>
      <c r="D13" s="239"/>
      <c r="E13" s="239"/>
      <c r="F13" s="239"/>
      <c r="G13" s="239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13"/>
      <c r="Z13" s="213"/>
      <c r="AA13" s="213"/>
      <c r="AB13" s="213"/>
      <c r="AC13" s="213"/>
      <c r="AD13" s="213"/>
      <c r="AE13" s="213"/>
      <c r="AF13" s="213"/>
      <c r="AG13" s="213" t="s">
        <v>105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46"/>
      <c r="D14" s="240"/>
      <c r="E14" s="240"/>
      <c r="F14" s="240"/>
      <c r="G14" s="240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106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1">
        <v>3</v>
      </c>
      <c r="B15" s="232" t="s">
        <v>110</v>
      </c>
      <c r="C15" s="244" t="s">
        <v>111</v>
      </c>
      <c r="D15" s="233" t="s">
        <v>99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100</v>
      </c>
      <c r="T15" s="237" t="s">
        <v>101</v>
      </c>
      <c r="U15" s="223">
        <v>0</v>
      </c>
      <c r="V15" s="223">
        <f>ROUND(E15*U15,2)</f>
        <v>0</v>
      </c>
      <c r="W15" s="223"/>
      <c r="X15" s="223" t="s">
        <v>102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103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 x14ac:dyDescent="0.2">
      <c r="A16" s="220"/>
      <c r="B16" s="221"/>
      <c r="C16" s="245" t="s">
        <v>112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13"/>
      <c r="Z16" s="213"/>
      <c r="AA16" s="213"/>
      <c r="AB16" s="213"/>
      <c r="AC16" s="213"/>
      <c r="AD16" s="213"/>
      <c r="AE16" s="213"/>
      <c r="AF16" s="213"/>
      <c r="AG16" s="213" t="s">
        <v>105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46"/>
      <c r="D17" s="240"/>
      <c r="E17" s="240"/>
      <c r="F17" s="240"/>
      <c r="G17" s="240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13"/>
      <c r="Z17" s="213"/>
      <c r="AA17" s="213"/>
      <c r="AB17" s="213"/>
      <c r="AC17" s="213"/>
      <c r="AD17" s="213"/>
      <c r="AE17" s="213"/>
      <c r="AF17" s="213"/>
      <c r="AG17" s="213" t="s">
        <v>106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">
      <c r="A18" s="225" t="s">
        <v>95</v>
      </c>
      <c r="B18" s="226" t="s">
        <v>67</v>
      </c>
      <c r="C18" s="243" t="s">
        <v>28</v>
      </c>
      <c r="D18" s="227"/>
      <c r="E18" s="228"/>
      <c r="F18" s="229"/>
      <c r="G18" s="229">
        <f>SUMIF(AG19:AG35,"&lt;&gt;NOR",G19:G35)</f>
        <v>0</v>
      </c>
      <c r="H18" s="229"/>
      <c r="I18" s="229">
        <f>SUM(I19:I35)</f>
        <v>0</v>
      </c>
      <c r="J18" s="229"/>
      <c r="K18" s="229">
        <f>SUM(K19:K35)</f>
        <v>0</v>
      </c>
      <c r="L18" s="229"/>
      <c r="M18" s="229">
        <f>SUM(M19:M35)</f>
        <v>0</v>
      </c>
      <c r="N18" s="228"/>
      <c r="O18" s="228">
        <f>SUM(O19:O35)</f>
        <v>0</v>
      </c>
      <c r="P18" s="228"/>
      <c r="Q18" s="228">
        <f>SUM(Q19:Q35)</f>
        <v>0</v>
      </c>
      <c r="R18" s="229"/>
      <c r="S18" s="229"/>
      <c r="T18" s="230"/>
      <c r="U18" s="224"/>
      <c r="V18" s="224">
        <f>SUM(V19:V35)</f>
        <v>0</v>
      </c>
      <c r="W18" s="224"/>
      <c r="X18" s="224"/>
      <c r="AG18" t="s">
        <v>96</v>
      </c>
    </row>
    <row r="19" spans="1:60" outlineLevel="1" x14ac:dyDescent="0.2">
      <c r="A19" s="231">
        <v>4</v>
      </c>
      <c r="B19" s="232" t="s">
        <v>113</v>
      </c>
      <c r="C19" s="244" t="s">
        <v>114</v>
      </c>
      <c r="D19" s="233" t="s">
        <v>115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116</v>
      </c>
      <c r="T19" s="237" t="s">
        <v>101</v>
      </c>
      <c r="U19" s="223">
        <v>0</v>
      </c>
      <c r="V19" s="223">
        <f>ROUND(E19*U19,2)</f>
        <v>0</v>
      </c>
      <c r="W19" s="223"/>
      <c r="X19" s="223" t="s">
        <v>117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118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47"/>
      <c r="D20" s="241"/>
      <c r="E20" s="241"/>
      <c r="F20" s="241"/>
      <c r="G20" s="241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106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1">
        <v>5</v>
      </c>
      <c r="B21" s="232" t="s">
        <v>119</v>
      </c>
      <c r="C21" s="244" t="s">
        <v>120</v>
      </c>
      <c r="D21" s="233" t="s">
        <v>99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100</v>
      </c>
      <c r="T21" s="237" t="s">
        <v>101</v>
      </c>
      <c r="U21" s="223">
        <v>0</v>
      </c>
      <c r="V21" s="223">
        <f>ROUND(E21*U21,2)</f>
        <v>0</v>
      </c>
      <c r="W21" s="223"/>
      <c r="X21" s="223" t="s">
        <v>102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103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45" outlineLevel="1" x14ac:dyDescent="0.2">
      <c r="A22" s="220"/>
      <c r="B22" s="221"/>
      <c r="C22" s="245" t="s">
        <v>121</v>
      </c>
      <c r="D22" s="239"/>
      <c r="E22" s="239"/>
      <c r="F22" s="239"/>
      <c r="G22" s="239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105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38" t="str">
        <f>C22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46"/>
      <c r="D23" s="240"/>
      <c r="E23" s="240"/>
      <c r="F23" s="240"/>
      <c r="G23" s="240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13"/>
      <c r="Z23" s="213"/>
      <c r="AA23" s="213"/>
      <c r="AB23" s="213"/>
      <c r="AC23" s="213"/>
      <c r="AD23" s="213"/>
      <c r="AE23" s="213"/>
      <c r="AF23" s="213"/>
      <c r="AG23" s="213" t="s">
        <v>106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1">
        <v>6</v>
      </c>
      <c r="B24" s="232" t="s">
        <v>122</v>
      </c>
      <c r="C24" s="244" t="s">
        <v>123</v>
      </c>
      <c r="D24" s="233" t="s">
        <v>99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6"/>
      <c r="S24" s="236" t="s">
        <v>100</v>
      </c>
      <c r="T24" s="237" t="s">
        <v>101</v>
      </c>
      <c r="U24" s="223">
        <v>0</v>
      </c>
      <c r="V24" s="223">
        <f>ROUND(E24*U24,2)</f>
        <v>0</v>
      </c>
      <c r="W24" s="223"/>
      <c r="X24" s="223" t="s">
        <v>102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103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20"/>
      <c r="B25" s="221"/>
      <c r="C25" s="245" t="s">
        <v>124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13"/>
      <c r="Z25" s="213"/>
      <c r="AA25" s="213"/>
      <c r="AB25" s="213"/>
      <c r="AC25" s="213"/>
      <c r="AD25" s="213"/>
      <c r="AE25" s="213"/>
      <c r="AF25" s="213"/>
      <c r="AG25" s="213" t="s">
        <v>105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38" t="str">
        <f>C25</f>
        <v>Náklady zhotovitele, související s prováděním zkoušek a revizí předepsaných technickými normami nebo objednatelem a které jsou pro provedení díla nezbytné.</v>
      </c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46"/>
      <c r="D26" s="240"/>
      <c r="E26" s="240"/>
      <c r="F26" s="240"/>
      <c r="G26" s="240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13"/>
      <c r="Z26" s="213"/>
      <c r="AA26" s="213"/>
      <c r="AB26" s="213"/>
      <c r="AC26" s="213"/>
      <c r="AD26" s="213"/>
      <c r="AE26" s="213"/>
      <c r="AF26" s="213"/>
      <c r="AG26" s="213" t="s">
        <v>106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1">
        <v>7</v>
      </c>
      <c r="B27" s="232" t="s">
        <v>125</v>
      </c>
      <c r="C27" s="244" t="s">
        <v>126</v>
      </c>
      <c r="D27" s="233" t="s">
        <v>99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100</v>
      </c>
      <c r="T27" s="237" t="s">
        <v>101</v>
      </c>
      <c r="U27" s="223">
        <v>0</v>
      </c>
      <c r="V27" s="223">
        <f>ROUND(E27*U27,2)</f>
        <v>0</v>
      </c>
      <c r="W27" s="223"/>
      <c r="X27" s="223" t="s">
        <v>102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103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45" t="s">
        <v>127</v>
      </c>
      <c r="D28" s="239"/>
      <c r="E28" s="239"/>
      <c r="F28" s="239"/>
      <c r="G28" s="239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13"/>
      <c r="Z28" s="213"/>
      <c r="AA28" s="213"/>
      <c r="AB28" s="213"/>
      <c r="AC28" s="213"/>
      <c r="AD28" s="213"/>
      <c r="AE28" s="213"/>
      <c r="AF28" s="213"/>
      <c r="AG28" s="213" t="s">
        <v>105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38" t="str">
        <f>C28</f>
        <v>Náklady na vyhotovení dokumentace skutečného provedení stavby a její předání objednateli v požadované formě a požadovaném počtu.</v>
      </c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46"/>
      <c r="D29" s="240"/>
      <c r="E29" s="240"/>
      <c r="F29" s="240"/>
      <c r="G29" s="240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13"/>
      <c r="Z29" s="213"/>
      <c r="AA29" s="213"/>
      <c r="AB29" s="213"/>
      <c r="AC29" s="213"/>
      <c r="AD29" s="213"/>
      <c r="AE29" s="213"/>
      <c r="AF29" s="213"/>
      <c r="AG29" s="213" t="s">
        <v>106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31">
        <v>8</v>
      </c>
      <c r="B30" s="232" t="s">
        <v>128</v>
      </c>
      <c r="C30" s="244" t="s">
        <v>129</v>
      </c>
      <c r="D30" s="233" t="s">
        <v>99</v>
      </c>
      <c r="E30" s="234">
        <v>1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6"/>
      <c r="S30" s="236" t="s">
        <v>100</v>
      </c>
      <c r="T30" s="237" t="s">
        <v>101</v>
      </c>
      <c r="U30" s="223">
        <v>0</v>
      </c>
      <c r="V30" s="223">
        <f>ROUND(E30*U30,2)</f>
        <v>0</v>
      </c>
      <c r="W30" s="223"/>
      <c r="X30" s="223" t="s">
        <v>102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103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45" t="s">
        <v>130</v>
      </c>
      <c r="D31" s="239"/>
      <c r="E31" s="239"/>
      <c r="F31" s="239"/>
      <c r="G31" s="239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13"/>
      <c r="Z31" s="213"/>
      <c r="AA31" s="213"/>
      <c r="AB31" s="213"/>
      <c r="AC31" s="213"/>
      <c r="AD31" s="213"/>
      <c r="AE31" s="213"/>
      <c r="AF31" s="213"/>
      <c r="AG31" s="213" t="s">
        <v>105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38" t="str">
        <f>C31</f>
        <v>Náklady spojené s povinným pojištěním dodavatele nebo stavebního díla či jeho části, v rozsahu obchodních podmínek.</v>
      </c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46"/>
      <c r="D32" s="240"/>
      <c r="E32" s="240"/>
      <c r="F32" s="240"/>
      <c r="G32" s="240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106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1">
        <v>9</v>
      </c>
      <c r="B33" s="232" t="s">
        <v>131</v>
      </c>
      <c r="C33" s="244" t="s">
        <v>132</v>
      </c>
      <c r="D33" s="233" t="s">
        <v>99</v>
      </c>
      <c r="E33" s="234">
        <v>1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6"/>
      <c r="S33" s="236" t="s">
        <v>100</v>
      </c>
      <c r="T33" s="237" t="s">
        <v>101</v>
      </c>
      <c r="U33" s="223">
        <v>0</v>
      </c>
      <c r="V33" s="223">
        <f>ROUND(E33*U33,2)</f>
        <v>0</v>
      </c>
      <c r="W33" s="223"/>
      <c r="X33" s="223" t="s">
        <v>102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103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20"/>
      <c r="B34" s="221"/>
      <c r="C34" s="245" t="s">
        <v>133</v>
      </c>
      <c r="D34" s="239"/>
      <c r="E34" s="239"/>
      <c r="F34" s="239"/>
      <c r="G34" s="239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13"/>
      <c r="Z34" s="213"/>
      <c r="AA34" s="213"/>
      <c r="AB34" s="213"/>
      <c r="AC34" s="213"/>
      <c r="AD34" s="213"/>
      <c r="AE34" s="213"/>
      <c r="AF34" s="213"/>
      <c r="AG34" s="213" t="s">
        <v>105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38" t="str">
        <f>C34</f>
        <v>Náklady spojené s povinnou publicitou, pokud ji objednatel požaduje. Zahrnuje zejména náklady na propagační a informační billboardy, tabule, internetovou propagaci, tiskoviny apod.</v>
      </c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46"/>
      <c r="D35" s="240"/>
      <c r="E35" s="240"/>
      <c r="F35" s="240"/>
      <c r="G35" s="240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13"/>
      <c r="Z35" s="213"/>
      <c r="AA35" s="213"/>
      <c r="AB35" s="213"/>
      <c r="AC35" s="213"/>
      <c r="AD35" s="213"/>
      <c r="AE35" s="213"/>
      <c r="AF35" s="213"/>
      <c r="AG35" s="213" t="s">
        <v>106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3"/>
      <c r="B36" s="4"/>
      <c r="C36" s="248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v>15</v>
      </c>
      <c r="AF36">
        <v>21</v>
      </c>
      <c r="AG36" t="s">
        <v>82</v>
      </c>
    </row>
    <row r="37" spans="1:60" x14ac:dyDescent="0.2">
      <c r="A37" s="216"/>
      <c r="B37" s="217" t="s">
        <v>29</v>
      </c>
      <c r="C37" s="249"/>
      <c r="D37" s="218"/>
      <c r="E37" s="219"/>
      <c r="F37" s="219"/>
      <c r="G37" s="242">
        <f>G8+G18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f>SUMIF(L7:L35,AE36,G7:G35)</f>
        <v>0</v>
      </c>
      <c r="AF37">
        <f>SUMIF(L7:L35,AF36,G7:G35)</f>
        <v>0</v>
      </c>
      <c r="AG37" t="s">
        <v>134</v>
      </c>
    </row>
    <row r="38" spans="1:60" x14ac:dyDescent="0.2">
      <c r="C38" s="250"/>
      <c r="D38" s="10"/>
      <c r="AG38" t="s">
        <v>135</v>
      </c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21">
    <mergeCell ref="C32:G32"/>
    <mergeCell ref="C34:G34"/>
    <mergeCell ref="C35:G35"/>
    <mergeCell ref="C23:G23"/>
    <mergeCell ref="C25:G25"/>
    <mergeCell ref="C26:G26"/>
    <mergeCell ref="C28:G28"/>
    <mergeCell ref="C29:G29"/>
    <mergeCell ref="C31:G31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00.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00. Naklady'!Názvy_tisku</vt:lpstr>
      <vt:lpstr>oadresa</vt:lpstr>
      <vt:lpstr>Stavba!Objednatel</vt:lpstr>
      <vt:lpstr>Stavba!Objekt</vt:lpstr>
      <vt:lpstr>'00 00.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2023-01-10T17:09:17Z</dcterms:modified>
</cp:coreProperties>
</file>